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86. Výzva Cestovní ruch\3-II. revize výzvy březen 2025\PT\final\"/>
    </mc:Choice>
  </mc:AlternateContent>
  <xr:revisionPtr revIDLastSave="0" documentId="13_ncr:1_{E959F294-79F3-45B3-B137-CBB89A973C41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<sst xmlns="http://schemas.openxmlformats.org/spreadsheetml/2006/main" count="30" uniqueCount="30">
  <si>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</si>
  <si>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</si>
  <si>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</si>
  <si>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</si>
  <si>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</si>
  <si>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</si>
  <si>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</si>
  <si>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</si>
  <si>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</si>
  <si>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</si>
  <si>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</si>
  <si>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</si>
  <si>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</si>
  <si>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</si>
  <si>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</si>
  <si>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</si>
  <si>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</si>
  <si>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</si>
  <si>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</si>
  <si>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</si>
  <si>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</si>
  <si>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</si>
  <si>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</si>
  <si>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</si>
  <si>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 xml:space="preserve">Přehled výdajů je uveden v kap. 4.2.1. Specifických pravidel. </t>
  </si>
  <si>
    <t xml:space="preserve">Pravidla dělení přímých výdajů mezi oblasti intervence jsou uvedena v kap. 4.2.1. Specifických pravidel. </t>
  </si>
  <si>
    <t>86. VÝZVA IROP – CESTOVNÍ RUCH – SC 5.1 (CLLD)</t>
  </si>
  <si>
    <t>přímé výdaje na oblast intervence 165</t>
  </si>
  <si>
    <t>výdaje na oblast intervence 165 včetně příslušných nepřímých výdajů</t>
  </si>
  <si>
    <t xml:space="preserve">Verze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</si>
</sst>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opLeftCell="A13" zoomScaleNormal="100" zoomScaleSheetLayoutView="100" workbookViewId="0">
      <selection activeCell="A21" sqref="A21:N21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0.9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8.9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26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29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tabSelected="1" workbookViewId="0">
      <selection activeCell="C17" sqref="C17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24</v>
      </c>
      <c r="C5" s="37"/>
      <c r="D5" s="20"/>
      <c r="E5" s="20"/>
      <c r="F5" s="20"/>
      <c r="G5" s="20"/>
      <c r="H5" s="8"/>
    </row>
    <row r="6" spans="2:8" x14ac:dyDescent="0.2">
      <c r="B6" s="19" t="s">
        <v>25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25.5" x14ac:dyDescent="0.2">
      <c r="B10" s="17" t="s">
        <v>1</v>
      </c>
      <c r="C10" s="39" t="s">
        <v>4</v>
      </c>
      <c r="D10" s="17" t="s">
        <v>8</v>
      </c>
      <c r="E10" s="17" t="s">
        <v>15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16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23</v>
      </c>
      <c r="C12" s="47">
        <v>165</v>
      </c>
      <c r="D12" s="22"/>
      <c r="E12" s="49">
        <v>12000000</v>
      </c>
      <c r="F12" s="23"/>
      <c r="G12" s="24"/>
      <c r="H12" s="50"/>
    </row>
    <row r="13" spans="2:8" s="25" customFormat="1" x14ac:dyDescent="0.2">
      <c r="B13" s="21" t="s">
        <v>13</v>
      </c>
      <c r="C13" s="47">
        <v>44</v>
      </c>
      <c r="D13" s="22"/>
      <c r="E13" s="49">
        <v>3000000</v>
      </c>
      <c r="F13" s="51"/>
      <c r="G13" s="24"/>
      <c r="H13" s="50"/>
    </row>
    <row r="14" spans="2:8" s="25" customFormat="1" x14ac:dyDescent="0.2">
      <c r="B14" s="21" t="s">
        <v>17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18</v>
      </c>
      <c r="C15" s="45">
        <v>165</v>
      </c>
      <c r="D15" s="53"/>
      <c r="E15" s="43">
        <v>900000</v>
      </c>
      <c r="F15" s="54">
        <v>0.1</v>
      </c>
      <c r="G15" s="55">
        <f>E15/$E$25</f>
        <v>5.2900722976547347E-2</v>
      </c>
      <c r="H15" s="3"/>
    </row>
    <row r="16" spans="2:8" x14ac:dyDescent="0.2">
      <c r="E16" s="56"/>
    </row>
    <row r="17" spans="2:8" x14ac:dyDescent="0.2">
      <c r="B17" s="11" t="s">
        <v>27</v>
      </c>
      <c r="C17" s="48">
        <v>165</v>
      </c>
      <c r="D17" s="11"/>
      <c r="E17" s="12">
        <f>SUMIFS($E$11:$E$15,$C$11:$C$15,C17)</f>
        <v>12900000</v>
      </c>
      <c r="F17" s="57"/>
      <c r="G17" s="13"/>
      <c r="H17" s="13">
        <f>E17/$E$19</f>
        <v>0.81132075471698117</v>
      </c>
    </row>
    <row r="18" spans="2:8" x14ac:dyDescent="0.2">
      <c r="B18" s="11" t="s">
        <v>19</v>
      </c>
      <c r="C18" s="48">
        <v>44</v>
      </c>
      <c r="D18" s="11"/>
      <c r="E18" s="12">
        <f>SUMIFS($E$11:$E$15,$C$11:$C$15,C18)</f>
        <v>3000000</v>
      </c>
      <c r="F18" s="57"/>
      <c r="G18" s="13"/>
      <c r="H18" s="13">
        <f>E18/$E$19</f>
        <v>0.18867924528301888</v>
      </c>
    </row>
    <row r="19" spans="2:8" x14ac:dyDescent="0.2">
      <c r="B19" s="58" t="s">
        <v>20</v>
      </c>
      <c r="C19" s="59"/>
      <c r="D19" s="58"/>
      <c r="E19" s="60">
        <f>SUM(E17:E18)</f>
        <v>15900000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21</v>
      </c>
      <c r="C21" s="59"/>
      <c r="D21" s="58"/>
      <c r="E21" s="60">
        <f>E19*0.07</f>
        <v>1113000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28</v>
      </c>
      <c r="C23" s="63"/>
      <c r="D23" s="11"/>
      <c r="E23" s="12">
        <f>E17*1.07</f>
        <v>13803000</v>
      </c>
      <c r="F23" s="57"/>
      <c r="G23" s="11"/>
      <c r="H23" s="13">
        <f>E23/$E$25</f>
        <v>0.81132075471698117</v>
      </c>
    </row>
    <row r="24" spans="2:8" x14ac:dyDescent="0.2">
      <c r="B24" s="11" t="s">
        <v>22</v>
      </c>
      <c r="C24" s="63"/>
      <c r="D24" s="11"/>
      <c r="E24" s="12">
        <f>E18*1.07</f>
        <v>3210000</v>
      </c>
      <c r="F24" s="57"/>
      <c r="G24" s="11"/>
      <c r="H24" s="13">
        <f>E24/$E$25</f>
        <v>0.18867924528301888</v>
      </c>
    </row>
    <row r="25" spans="2:8" ht="27" customHeight="1" x14ac:dyDescent="0.2">
      <c r="B25" s="15" t="s">
        <v>0</v>
      </c>
      <c r="C25" s="41"/>
      <c r="D25" s="14"/>
      <c r="E25" s="44">
        <f>SUM(E19:E21)</f>
        <v>17013000</v>
      </c>
      <c r="F25" s="64"/>
      <c r="G25" s="16"/>
      <c r="H25" s="65"/>
    </row>
    <row r="27" spans="2:8" x14ac:dyDescent="0.2">
      <c r="B27" s="66"/>
    </row>
  </sheetData>
  <sheetProtection algorithmName="SHA-512" hashValue="D75Ev+EDbfaHvLRrs10SPtNYPiNK49KpAaEj436czc+B6WqL863y+YyMmr1TQvst8DDbFV6+qLNGZxDqrJilMQ==" saltValue="1ZjJ/NWqdVS0McsB0eeJJQ==" spinCount="100000" sheet="1" objects="1" scenarios="1"/>
  <protectedRanges>
    <protectedRange sqref="D12:E15" name="Oblast1"/>
  </protectedRanges>
  <conditionalFormatting sqref="G15">
    <cfRule type="expression" dxfId="1" priority="1">
      <formula>$G$15&gt;$F$15</formula>
    </cfRule>
    <cfRule type="expression" dxfId="0" priority="2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Mňuk Tomáš</cp:lastModifiedBy>
  <cp:lastPrinted>2022-04-04T14:43:27Z</cp:lastPrinted>
  <dcterms:created xsi:type="dcterms:W3CDTF">2022-04-04T08:24:21Z</dcterms:created>
  <dcterms:modified xsi:type="dcterms:W3CDTF">2025-03-18T12:26:24Z</dcterms:modified>
</cp:coreProperties>
</file>